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F15" i="1" l="1"/>
  <c r="D15" i="1"/>
  <c r="F14" i="1"/>
  <c r="D14" i="1"/>
  <c r="F13" i="1"/>
  <c r="D13" i="1"/>
  <c r="F12" i="1"/>
  <c r="D12" i="1"/>
  <c r="E11" i="1"/>
  <c r="F11" i="1" s="1"/>
  <c r="C11" i="1"/>
  <c r="D11" i="1" s="1"/>
  <c r="F10" i="1"/>
  <c r="D10" i="1"/>
  <c r="F9" i="1"/>
  <c r="D9" i="1"/>
  <c r="F8" i="1"/>
  <c r="D8" i="1"/>
  <c r="F7" i="1"/>
  <c r="D7" i="1"/>
  <c r="F6" i="1"/>
  <c r="D6" i="1"/>
  <c r="E5" i="1"/>
  <c r="F5" i="1" s="1"/>
  <c r="C5" i="1"/>
  <c r="D5" i="1" s="1"/>
  <c r="E4" i="1" l="1"/>
  <c r="E16" i="1" s="1"/>
  <c r="F16" i="1" s="1"/>
  <c r="C4" i="1"/>
  <c r="C16" i="1" s="1"/>
  <c r="D16" i="1" s="1"/>
  <c r="F4" i="1"/>
  <c r="E17" i="1" l="1"/>
  <c r="E20" i="1" s="1"/>
  <c r="E22" i="1" s="1"/>
  <c r="D4" i="1"/>
  <c r="C17" i="1"/>
  <c r="C18" i="1" s="1"/>
  <c r="D18" i="1" s="1"/>
  <c r="E18" i="1"/>
  <c r="F18" i="1" s="1"/>
  <c r="F17" i="1" l="1"/>
  <c r="F20" i="1"/>
  <c r="C22" i="1"/>
  <c r="D17" i="1"/>
  <c r="C19" i="1"/>
  <c r="D19" i="1" s="1"/>
  <c r="E19" i="1"/>
  <c r="F19" i="1" s="1"/>
  <c r="D20" i="1" l="1"/>
</calcChain>
</file>

<file path=xl/sharedStrings.xml><?xml version="1.0" encoding="utf-8"?>
<sst xmlns="http://schemas.openxmlformats.org/spreadsheetml/2006/main" count="45" uniqueCount="43">
  <si>
    <t>№ з/п</t>
  </si>
  <si>
    <t>Показник</t>
  </si>
  <si>
    <t>усього, тис. грн.</t>
  </si>
  <si>
    <t>грн./ куб. м</t>
  </si>
  <si>
    <t>Виробнича собівартість, усього, зокрема:</t>
  </si>
  <si>
    <t>1.</t>
  </si>
  <si>
    <t>Прямі витрати :</t>
  </si>
  <si>
    <t>1.1</t>
  </si>
  <si>
    <t>електроенергія</t>
  </si>
  <si>
    <t>1.2</t>
  </si>
  <si>
    <t>матеріали</t>
  </si>
  <si>
    <t>1.3</t>
  </si>
  <si>
    <t>діагностика та повірка витратомірів по дільницям</t>
  </si>
  <si>
    <t>1.4</t>
  </si>
  <si>
    <t>витрати на паливно-мастильні матеріали</t>
  </si>
  <si>
    <t>1.5</t>
  </si>
  <si>
    <t>прямі витрати на оплату праці</t>
  </si>
  <si>
    <t>1.6</t>
  </si>
  <si>
    <t>єдиний внесок на загальнообов’язкове державне соціальне страхування працівників</t>
  </si>
  <si>
    <t>1.7</t>
  </si>
  <si>
    <t>амортизація основних виробничих засобів</t>
  </si>
  <si>
    <t>1.8</t>
  </si>
  <si>
    <t>Загальновиробничі витрати</t>
  </si>
  <si>
    <t>2</t>
  </si>
  <si>
    <t>Адміністративні витрати</t>
  </si>
  <si>
    <t>3</t>
  </si>
  <si>
    <t>Витрати на збут</t>
  </si>
  <si>
    <t>4</t>
  </si>
  <si>
    <t>Усього витрат повної собівартості</t>
  </si>
  <si>
    <t>5</t>
  </si>
  <si>
    <t>Плановий прибуток</t>
  </si>
  <si>
    <t>5.1</t>
  </si>
  <si>
    <t>Податок на прибуток</t>
  </si>
  <si>
    <t>5.2</t>
  </si>
  <si>
    <t>Чистий прибуток</t>
  </si>
  <si>
    <t>6</t>
  </si>
  <si>
    <t>Вартість для споживачів за відповідними тарифами, без ПДВ</t>
  </si>
  <si>
    <t>7</t>
  </si>
  <si>
    <t>8</t>
  </si>
  <si>
    <t>Середньозважений тариф без ПДВ</t>
  </si>
  <si>
    <r>
      <rPr>
        <b/>
        <sz val="12"/>
        <color theme="1"/>
        <rFont val="Times New Roman"/>
        <family val="1"/>
        <charset val="204"/>
      </rPr>
      <t>ВОДОПОСТАЧАННЯ</t>
    </r>
    <r>
      <rPr>
        <sz val="12"/>
        <color theme="1"/>
        <rFont val="Times New Roman"/>
        <family val="1"/>
        <charset val="204"/>
      </rPr>
      <t xml:space="preserve"> Плановий період, 2022 рік</t>
    </r>
  </si>
  <si>
    <r>
      <rPr>
        <b/>
        <sz val="12"/>
        <color theme="1"/>
        <rFont val="Times New Roman"/>
        <family val="1"/>
        <charset val="204"/>
      </rPr>
      <t>ВОДОВІДВЕДЕННЯ</t>
    </r>
    <r>
      <rPr>
        <sz val="12"/>
        <color theme="1"/>
        <rFont val="Times New Roman"/>
        <family val="1"/>
        <charset val="204"/>
      </rPr>
      <t xml:space="preserve"> Плановий період, 2022 рік</t>
    </r>
  </si>
  <si>
    <t>Обсяг водопостачання споживачам, усього, (тис. куб. м):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</si>
</sst>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0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15" x14ac:dyDescent="0.25"/>
  <cols>
    <col min="1" max="1" width="4.5703125" customWidth="1"/>
    <col min="2" max="2" width="34.28515625" customWidth="1"/>
    <col min="3" max="3" width="16.7109375" customWidth="1"/>
    <col min="4" max="4" width="7.85546875" customWidth="1"/>
    <col min="5" max="5" width="17.28515625" customWidth="1"/>
    <col min="6" max="6" width="7.85546875" customWidth="1"/>
  </cols>
  <sheetData>
    <row r="1" spans="1:6" ht="16.5" x14ac:dyDescent="0.25">
      <c r="A1" s="1"/>
      <c r="B1" s="2"/>
      <c r="C1" s="25" t="s">
        <v>40</v>
      </c>
      <c r="D1" s="25"/>
      <c r="E1" s="25" t="s">
        <v>41</v>
      </c>
      <c r="F1" s="27"/>
    </row>
    <row r="2" spans="1:6" ht="39.75" customHeight="1" x14ac:dyDescent="0.25">
      <c r="A2" s="3" t="s">
        <v>0</v>
      </c>
      <c r="B2" s="20" t="s">
        <v>1</v>
      </c>
      <c r="C2" s="26"/>
      <c r="D2" s="26"/>
      <c r="E2" s="26"/>
      <c r="F2" s="28"/>
    </row>
    <row r="3" spans="1:6" ht="37.5" customHeight="1" x14ac:dyDescent="0.25">
      <c r="A3" s="4"/>
      <c r="B3" s="21"/>
      <c r="C3" s="19" t="s">
        <v>2</v>
      </c>
      <c r="D3" s="5" t="s">
        <v>3</v>
      </c>
      <c r="E3" s="19" t="s">
        <v>2</v>
      </c>
      <c r="F3" s="6" t="s">
        <v>3</v>
      </c>
    </row>
    <row r="4" spans="1:6" ht="32.25" customHeight="1" x14ac:dyDescent="0.25">
      <c r="A4" s="7"/>
      <c r="B4" s="8" t="s">
        <v>4</v>
      </c>
      <c r="C4" s="9">
        <f>C5+C13</f>
        <v>12267.675639999999</v>
      </c>
      <c r="D4" s="9">
        <f>C4/C21</f>
        <v>12.989364745245858</v>
      </c>
      <c r="E4" s="9">
        <f>E5+E13</f>
        <v>11942.187260000002</v>
      </c>
      <c r="F4" s="10">
        <f>E4/E21</f>
        <v>25.413072482087497</v>
      </c>
    </row>
    <row r="5" spans="1:6" ht="20.25" customHeight="1" x14ac:dyDescent="0.25">
      <c r="A5" s="7" t="s">
        <v>5</v>
      </c>
      <c r="B5" s="11" t="s">
        <v>6</v>
      </c>
      <c r="C5" s="12">
        <f>SUM(C6:C12)</f>
        <v>9084.3106399999997</v>
      </c>
      <c r="D5" s="12">
        <f>C5/C21</f>
        <v>9.6187271187158512</v>
      </c>
      <c r="E5" s="12">
        <f>SUM(E6:E12)</f>
        <v>9254.0752600000014</v>
      </c>
      <c r="F5" s="13">
        <f>E5/E21</f>
        <v>19.692748088516634</v>
      </c>
    </row>
    <row r="6" spans="1:6" ht="17.25" customHeight="1" x14ac:dyDescent="0.25">
      <c r="A6" s="14" t="s">
        <v>7</v>
      </c>
      <c r="B6" s="11" t="s">
        <v>8</v>
      </c>
      <c r="C6" s="12">
        <v>5047.8710000000001</v>
      </c>
      <c r="D6" s="12">
        <f>C6/C21</f>
        <v>5.3448297403752489</v>
      </c>
      <c r="E6" s="12">
        <v>2239.1460000000002</v>
      </c>
      <c r="F6" s="13">
        <f>E6/E21</f>
        <v>4.7649210615356132</v>
      </c>
    </row>
    <row r="7" spans="1:6" ht="15" customHeight="1" x14ac:dyDescent="0.25">
      <c r="A7" s="14" t="s">
        <v>9</v>
      </c>
      <c r="B7" s="11" t="s">
        <v>10</v>
      </c>
      <c r="C7" s="12">
        <v>66.512</v>
      </c>
      <c r="D7" s="12">
        <f>C7/C21</f>
        <v>7.0424801999068226E-2</v>
      </c>
      <c r="E7" s="12">
        <v>95.965999999999994</v>
      </c>
      <c r="F7" s="13">
        <f>E7/E21</f>
        <v>0.20421643545857512</v>
      </c>
    </row>
    <row r="8" spans="1:6" ht="31.5" customHeight="1" x14ac:dyDescent="0.25">
      <c r="A8" s="14" t="s">
        <v>11</v>
      </c>
      <c r="B8" s="11" t="s">
        <v>12</v>
      </c>
      <c r="C8" s="12">
        <v>2.7450000000000001</v>
      </c>
      <c r="D8" s="12">
        <f>C8/C21</f>
        <v>2.9064842658083098E-3</v>
      </c>
      <c r="E8" s="12">
        <v>5.2889999999999997</v>
      </c>
      <c r="F8" s="13">
        <f>E8/E21</f>
        <v>1.12550353994165E-2</v>
      </c>
    </row>
    <row r="9" spans="1:6" ht="33" customHeight="1" x14ac:dyDescent="0.25">
      <c r="A9" s="14" t="s">
        <v>13</v>
      </c>
      <c r="B9" s="11" t="s">
        <v>14</v>
      </c>
      <c r="C9" s="12">
        <v>59.685000000000002</v>
      </c>
      <c r="D9" s="12">
        <f>C9/C21</f>
        <v>6.3196179746728212E-2</v>
      </c>
      <c r="E9" s="12">
        <v>107.627</v>
      </c>
      <c r="F9" s="13">
        <f>E9/E21</f>
        <v>0.22903113914407253</v>
      </c>
    </row>
    <row r="10" spans="1:6" ht="27" customHeight="1" x14ac:dyDescent="0.25">
      <c r="A10" s="14" t="s">
        <v>15</v>
      </c>
      <c r="B10" s="11" t="s">
        <v>16</v>
      </c>
      <c r="C10" s="12">
        <v>2776.5619999999999</v>
      </c>
      <c r="D10" s="12">
        <f>C10/C21</f>
        <v>2.9399030113082882</v>
      </c>
      <c r="E10" s="12">
        <v>5210.5330000000004</v>
      </c>
      <c r="F10" s="13">
        <f>E10/E21</f>
        <v>11.088056979547714</v>
      </c>
    </row>
    <row r="11" spans="1:6" ht="59.25" customHeight="1" x14ac:dyDescent="0.25">
      <c r="A11" s="14" t="s">
        <v>17</v>
      </c>
      <c r="B11" s="11" t="s">
        <v>18</v>
      </c>
      <c r="C11" s="12">
        <f>C10*22%</f>
        <v>610.84363999999994</v>
      </c>
      <c r="D11" s="12">
        <f>C11/C21</f>
        <v>0.64677866248782334</v>
      </c>
      <c r="E11" s="12">
        <f>E10*22%</f>
        <v>1146.31726</v>
      </c>
      <c r="F11" s="13">
        <f>E11/E21</f>
        <v>2.4393725355004969</v>
      </c>
    </row>
    <row r="12" spans="1:6" ht="32.25" customHeight="1" x14ac:dyDescent="0.25">
      <c r="A12" s="14" t="s">
        <v>19</v>
      </c>
      <c r="B12" s="15" t="s">
        <v>20</v>
      </c>
      <c r="C12" s="12">
        <v>520.09199999999998</v>
      </c>
      <c r="D12" s="12">
        <f>C12/C21</f>
        <v>0.55068823853288718</v>
      </c>
      <c r="E12" s="12">
        <v>449.197</v>
      </c>
      <c r="F12" s="13">
        <f>E12/E21</f>
        <v>0.95589490193074189</v>
      </c>
    </row>
    <row r="13" spans="1:6" ht="21.75" customHeight="1" x14ac:dyDescent="0.25">
      <c r="A13" s="14" t="s">
        <v>21</v>
      </c>
      <c r="B13" s="11" t="s">
        <v>22</v>
      </c>
      <c r="C13" s="12">
        <v>3183.3649999999998</v>
      </c>
      <c r="D13" s="12">
        <f>C13/C21</f>
        <v>3.3706376265300069</v>
      </c>
      <c r="E13" s="12">
        <v>2688.1120000000001</v>
      </c>
      <c r="F13" s="13">
        <f>E13/E21</f>
        <v>5.7203243935708619</v>
      </c>
    </row>
    <row r="14" spans="1:6" ht="21.75" customHeight="1" x14ac:dyDescent="0.25">
      <c r="A14" s="14" t="s">
        <v>23</v>
      </c>
      <c r="B14" s="8" t="s">
        <v>24</v>
      </c>
      <c r="C14" s="9">
        <v>1416.78</v>
      </c>
      <c r="D14" s="9">
        <f>C14/C21</f>
        <v>1.500127059421456</v>
      </c>
      <c r="E14" s="9">
        <v>1379.19</v>
      </c>
      <c r="F14" s="10">
        <f>E14/E21</f>
        <v>2.9349276370809685</v>
      </c>
    </row>
    <row r="15" spans="1:6" ht="21" customHeight="1" x14ac:dyDescent="0.25">
      <c r="A15" s="14" t="s">
        <v>25</v>
      </c>
      <c r="B15" s="8" t="s">
        <v>26</v>
      </c>
      <c r="C15" s="9">
        <v>107.066</v>
      </c>
      <c r="D15" s="9">
        <f>C15/C21</f>
        <v>0.11336453348015756</v>
      </c>
      <c r="E15" s="9">
        <v>111.245</v>
      </c>
      <c r="F15" s="10">
        <f>E15/E21</f>
        <v>0.23673027283193204</v>
      </c>
    </row>
    <row r="16" spans="1:6" ht="19.5" customHeight="1" x14ac:dyDescent="0.25">
      <c r="A16" s="14" t="s">
        <v>27</v>
      </c>
      <c r="B16" s="11" t="s">
        <v>28</v>
      </c>
      <c r="C16" s="12">
        <f>C15+C14+C4</f>
        <v>13791.521639999999</v>
      </c>
      <c r="D16" s="12">
        <f>C16/C21</f>
        <v>14.602856338147472</v>
      </c>
      <c r="E16" s="12">
        <f>E15+E14+E4</f>
        <v>13432.622260000002</v>
      </c>
      <c r="F16" s="13">
        <f>E16/E21</f>
        <v>28.584730392000395</v>
      </c>
    </row>
    <row r="17" spans="1:6" ht="19.5" customHeight="1" x14ac:dyDescent="0.25">
      <c r="A17" s="14" t="s">
        <v>29</v>
      </c>
      <c r="B17" s="11" t="s">
        <v>30</v>
      </c>
      <c r="C17" s="12">
        <f>C16*2%</f>
        <v>275.83043279999998</v>
      </c>
      <c r="D17" s="12">
        <f>C17/C21</f>
        <v>0.29205712676294943</v>
      </c>
      <c r="E17" s="12">
        <f>E16*2%</f>
        <v>268.65244520000005</v>
      </c>
      <c r="F17" s="13">
        <f>E17/E21</f>
        <v>0.57169460784000792</v>
      </c>
    </row>
    <row r="18" spans="1:6" ht="19.5" customHeight="1" x14ac:dyDescent="0.25">
      <c r="A18" s="16" t="s">
        <v>31</v>
      </c>
      <c r="B18" s="8" t="s">
        <v>32</v>
      </c>
      <c r="C18" s="9">
        <f>C17*18%</f>
        <v>49.649477903999994</v>
      </c>
      <c r="D18" s="9">
        <f>C18/C21</f>
        <v>5.2570282817330893E-2</v>
      </c>
      <c r="E18" s="9">
        <f>E17*18%</f>
        <v>48.357440136000008</v>
      </c>
      <c r="F18" s="10">
        <f>E18/E21</f>
        <v>0.10290502941120143</v>
      </c>
    </row>
    <row r="19" spans="1:6" ht="18.75" customHeight="1" x14ac:dyDescent="0.25">
      <c r="A19" s="16" t="s">
        <v>33</v>
      </c>
      <c r="B19" s="8" t="s">
        <v>34</v>
      </c>
      <c r="C19" s="9">
        <f>C17-C18</f>
        <v>226.180954896</v>
      </c>
      <c r="D19" s="9">
        <f>C19/C21</f>
        <v>0.23948684394561856</v>
      </c>
      <c r="E19" s="9">
        <f>E17-E18</f>
        <v>220.29500506400004</v>
      </c>
      <c r="F19" s="10">
        <f>E19/E21</f>
        <v>0.46878957842880647</v>
      </c>
    </row>
    <row r="20" spans="1:6" ht="33.75" customHeight="1" x14ac:dyDescent="0.25">
      <c r="A20" s="14" t="s">
        <v>35</v>
      </c>
      <c r="B20" s="11" t="s">
        <v>36</v>
      </c>
      <c r="C20" s="12">
        <f>C16+C17</f>
        <v>14067.352072799998</v>
      </c>
      <c r="D20" s="17">
        <f>C20/C21</f>
        <v>14.89491346491042</v>
      </c>
      <c r="E20" s="12">
        <f>E16+E17</f>
        <v>13701.274705200001</v>
      </c>
      <c r="F20" s="18">
        <f>E20/E21</f>
        <v>29.156424999840404</v>
      </c>
    </row>
    <row r="21" spans="1:6" ht="32.25" customHeight="1" x14ac:dyDescent="0.25">
      <c r="A21" s="14" t="s">
        <v>37</v>
      </c>
      <c r="B21" s="11" t="s">
        <v>42</v>
      </c>
      <c r="C21" s="29">
        <v>944.44</v>
      </c>
      <c r="D21" s="30"/>
      <c r="E21" s="29">
        <v>469.923</v>
      </c>
      <c r="F21" s="31"/>
    </row>
    <row r="22" spans="1:6" ht="31.5" x14ac:dyDescent="0.25">
      <c r="A22" s="14" t="s">
        <v>38</v>
      </c>
      <c r="B22" s="11" t="s">
        <v>39</v>
      </c>
      <c r="C22" s="22">
        <f>C20/C21</f>
        <v>14.89491346491042</v>
      </c>
      <c r="D22" s="23"/>
      <c r="E22" s="22">
        <f>E20/E21</f>
        <v>29.156424999840404</v>
      </c>
      <c r="F22" s="24"/>
    </row>
  </sheetData>
  <mergeCells count="7">
    <mergeCell ref="B2:B3"/>
    <mergeCell ref="C22:D22"/>
    <mergeCell ref="E22:F22"/>
    <mergeCell ref="C1:D2"/>
    <mergeCell ref="E1:F2"/>
    <mergeCell ref="C21:D21"/>
    <mergeCell ref="E21:F21"/>
  </mergeCells>
  <pageMargins left="0.7" right="0.7" top="0.75" bottom="0.75" header="0.3" footer="0.3"/>
  <pageSetup paperSize="9" scale="9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2021-12-09T08:44:00Z</dcterms:modified>
</cp:coreProperties>
</file>